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alc_S2_Recon" sheetId="1" state="visible" r:id="rId2"/>
    <sheet name="Elevation_Data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<sst xmlns="http://schemas.openxmlformats.org/spreadsheetml/2006/main" count="97" uniqueCount="67">
  <si>
    <t xml:space="preserve">Restore Louisiana Homeowners Program</t>
  </si>
  <si>
    <t xml:space="preserve">Solution 2 Reconstruction and Elevation Allowance calculator Using price per SF change for elevation &gt; 3’.</t>
  </si>
  <si>
    <t xml:space="preserve">Item</t>
  </si>
  <si>
    <t xml:space="preserve">Inputs</t>
  </si>
  <si>
    <t xml:space="preserve">Units</t>
  </si>
  <si>
    <t xml:space="preserve">Remarks</t>
  </si>
  <si>
    <t xml:space="preserve">A</t>
  </si>
  <si>
    <t xml:space="preserve">Enter allowable living area SF of existing flood-damaged home</t>
  </si>
  <si>
    <t xml:space="preserve">sq. ft.</t>
  </si>
  <si>
    <t xml:space="preserve">From square foot verification form in eGrants</t>
  </si>
  <si>
    <t xml:space="preserve">B</t>
  </si>
  <si>
    <t xml:space="preserve">Enter allowable living area SF of new replacement home</t>
  </si>
  <si>
    <t xml:space="preserve">Living area only</t>
  </si>
  <si>
    <t xml:space="preserve">C</t>
  </si>
  <si>
    <t xml:space="preserve">Enter the lesser of line A and line B here</t>
  </si>
  <si>
    <t xml:space="preserve">Eligible square footage</t>
  </si>
  <si>
    <t xml:space="preserve">D</t>
  </si>
  <si>
    <t xml:space="preserve">Reconstruction Allowance w/Elevation up to 3’</t>
  </si>
  <si>
    <t xml:space="preserve">$</t>
  </si>
  <si>
    <t xml:space="preserve">Current amount determined by Policy</t>
  </si>
  <si>
    <t xml:space="preserve">Z</t>
  </si>
  <si>
    <t xml:space="preserve">Elevation in FT above lowest grade to finished floor height</t>
  </si>
  <si>
    <t xml:space="preserve">&gt;</t>
  </si>
  <si>
    <t xml:space="preserve">Calculated from Certificate of Elevation and Home Design Plans</t>
  </si>
  <si>
    <t xml:space="preserve">Y</t>
  </si>
  <si>
    <t xml:space="preserve">Elevation Allowance Table Data based on FT above grade</t>
  </si>
  <si>
    <t xml:space="preserve">Elevation Allowance Table Cap by Height and SqFt.</t>
  </si>
  <si>
    <t xml:space="preserve">DD</t>
  </si>
  <si>
    <t xml:space="preserve">Reconstruction + Elevation &gt;3’ Allowance per SF</t>
  </si>
  <si>
    <t xml:space="preserve">If elevation &gt;3’ is required, consult table add line Y to line D</t>
  </si>
  <si>
    <t xml:space="preserve">EE</t>
  </si>
  <si>
    <t xml:space="preserve">Multiply line C by line DD and enter total here</t>
  </si>
  <si>
    <t xml:space="preserve">Preliminary calculated reconstruction &amp; elevation &gt; 3’ allowance.</t>
  </si>
  <si>
    <t xml:space="preserve">FF</t>
  </si>
  <si>
    <t xml:space="preserve">Multiply line EE by 1.2 and enter total here</t>
  </si>
  <si>
    <t xml:space="preserve">Adds 20% overhead to the preliminary reconstruction &amp; elevation &gt; 3’ allowance.</t>
  </si>
  <si>
    <t xml:space="preserve">G</t>
  </si>
  <si>
    <t xml:space="preserve">Enter total amount of DOB here</t>
  </si>
  <si>
    <t xml:space="preserve">HH</t>
  </si>
  <si>
    <t xml:space="preserve">Subtract line G from line FF and enter total here</t>
  </si>
  <si>
    <t xml:space="preserve">II</t>
  </si>
  <si>
    <t xml:space="preserve">Enter amount of Applicant’s HOME and Elevation &gt; 3’ Contract</t>
  </si>
  <si>
    <t xml:space="preserve">H</t>
  </si>
  <si>
    <t xml:space="preserve">K</t>
  </si>
  <si>
    <t xml:space="preserve">Enter the lesser of line HH and line II here</t>
  </si>
  <si>
    <t xml:space="preserve">L</t>
  </si>
  <si>
    <t xml:space="preserve">Enter required finished floor elevation </t>
  </si>
  <si>
    <t xml:space="preserve">M</t>
  </si>
  <si>
    <t xml:space="preserve">Enter lowest adjacent grade elevation</t>
  </si>
  <si>
    <t xml:space="preserve">N</t>
  </si>
  <si>
    <t xml:space="preserve">Subtract line M from line L and enter total here</t>
  </si>
  <si>
    <t xml:space="preserve">O</t>
  </si>
  <si>
    <t xml:space="preserve">Enter allowable SF allowance from Elevation Table</t>
  </si>
  <si>
    <t xml:space="preserve">P</t>
  </si>
  <si>
    <t xml:space="preserve">Multiply line C by line 0 and enter total here</t>
  </si>
  <si>
    <t xml:space="preserve">Q</t>
  </si>
  <si>
    <t xml:space="preserve">Multiply line P by 1.2 and enter total here</t>
  </si>
  <si>
    <t xml:space="preserve">Total amount for elevation if elevation was contracted independent of the reconstruction</t>
  </si>
  <si>
    <t xml:space="preserve">R</t>
  </si>
  <si>
    <t xml:space="preserve">Enter amount of Applicant’s ELEVATION Contract</t>
  </si>
  <si>
    <t xml:space="preserve">This will be ZERO if Contract includes elevation and reconstruction</t>
  </si>
  <si>
    <t xml:space="preserve">S</t>
  </si>
  <si>
    <t xml:space="preserve">Enter the lesser of Lines Q and R here</t>
  </si>
  <si>
    <t xml:space="preserve">&gt;&gt;</t>
  </si>
  <si>
    <t xml:space="preserve">TOTAL GRANT AWARD TO HOMEOWNER</t>
  </si>
  <si>
    <t xml:space="preserve">3 to 6</t>
  </si>
  <si>
    <t xml:space="preserve">6 to 9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</si>
</sst>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General"/>
    <numFmt numFmtId="167" formatCode="[$$-409]#,##0.00;[RED]\-[$$-409]#,##0.00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0"/>
      <color rgb="FFC9211E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D7"/>
        <bgColor rgb="FFEEEEEE"/>
      </patternFill>
    </fill>
    <fill>
      <patternFill patternType="solid">
        <fgColor rgb="FFFFFF00"/>
        <bgColor rgb="FFFFFF00"/>
      </patternFill>
    </fill>
    <fill>
      <patternFill patternType="solid">
        <fgColor rgb="FFEEEEEE"/>
        <bgColor rgb="FFFFFFD7"/>
      </patternFill>
    </fill>
    <fill>
      <patternFill patternType="solid">
        <fgColor rgb="FFFFDE59"/>
        <bgColor rgb="FFFFCC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6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7" fontId="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7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7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5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E5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6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D17" activeCellId="0" sqref="D17"/>
    </sheetView>
  </sheetViews>
  <sheetFormatPr defaultRowHeight="12.8" zeroHeight="false" outlineLevelRow="0" outlineLevelCol="0"/>
  <cols>
    <col collapsed="false" customWidth="true" hidden="false" outlineLevel="0" max="1" min="1" style="0" width="3.05"/>
    <col collapsed="false" customWidth="true" hidden="false" outlineLevel="0" max="2" min="2" style="0" width="51.96"/>
    <col collapsed="false" customWidth="true" hidden="false" outlineLevel="0" max="3" min="3" style="0" width="3.18"/>
    <col collapsed="false" customWidth="true" hidden="false" outlineLevel="0" max="4" min="4" style="0" width="11.94"/>
    <col collapsed="false" customWidth="true" hidden="false" outlineLevel="0" max="5" min="5" style="0" width="7.08"/>
    <col collapsed="false" customWidth="true" hidden="false" outlineLevel="0" max="6" min="6" style="0" width="46.27"/>
    <col collapsed="false" customWidth="false" hidden="false" outlineLevel="0" max="1025" min="7" style="0" width="11.52"/>
  </cols>
  <sheetData>
    <row r="1" customFormat="false" ht="12.8" hidden="false" customHeight="false" outlineLevel="0" collapsed="false">
      <c r="B1" s="1" t="s">
        <v>0</v>
      </c>
    </row>
    <row r="2" customFormat="false" ht="12.8" hidden="false" customHeight="false" outlineLevel="0" collapsed="false">
      <c r="A2" s="2"/>
      <c r="B2" s="3" t="s">
        <v>1</v>
      </c>
      <c r="C2" s="2"/>
      <c r="D2" s="2"/>
      <c r="E2" s="2"/>
      <c r="F2" s="2"/>
    </row>
    <row r="3" customFormat="false" ht="12.8" hidden="false" customHeight="false" outlineLevel="0" collapsed="false">
      <c r="B3" s="1" t="s">
        <v>2</v>
      </c>
      <c r="C3" s="1"/>
      <c r="D3" s="1" t="s">
        <v>3</v>
      </c>
      <c r="E3" s="1" t="s">
        <v>4</v>
      </c>
      <c r="F3" s="1" t="s">
        <v>5</v>
      </c>
    </row>
    <row r="4" customFormat="false" ht="12.8" hidden="false" customHeight="false" outlineLevel="0" collapsed="false">
      <c r="A4" s="4" t="s">
        <v>6</v>
      </c>
      <c r="B4" s="5" t="s">
        <v>7</v>
      </c>
      <c r="C4" s="0" t="s">
        <v>6</v>
      </c>
      <c r="D4" s="6" t="n">
        <v>1872</v>
      </c>
      <c r="E4" s="0" t="s">
        <v>8</v>
      </c>
      <c r="F4" s="0" t="s">
        <v>9</v>
      </c>
    </row>
    <row r="5" customFormat="false" ht="12.8" hidden="false" customHeight="false" outlineLevel="0" collapsed="false">
      <c r="A5" s="4" t="s">
        <v>10</v>
      </c>
      <c r="B5" s="5" t="s">
        <v>11</v>
      </c>
      <c r="C5" s="0" t="s">
        <v>10</v>
      </c>
      <c r="D5" s="6" t="n">
        <v>1872</v>
      </c>
      <c r="E5" s="0" t="s">
        <v>8</v>
      </c>
      <c r="F5" s="0" t="s">
        <v>12</v>
      </c>
    </row>
    <row r="6" customFormat="false" ht="12.8" hidden="false" customHeight="false" outlineLevel="0" collapsed="false">
      <c r="A6" s="7" t="s">
        <v>13</v>
      </c>
      <c r="B6" s="0" t="s">
        <v>14</v>
      </c>
      <c r="C6" s="0" t="s">
        <v>13</v>
      </c>
      <c r="D6" s="8" t="n">
        <f aca="false">IF(D4&lt;D5,D4,D5)</f>
        <v>1872</v>
      </c>
      <c r="E6" s="0" t="s">
        <v>8</v>
      </c>
      <c r="F6" s="0" t="s">
        <v>15</v>
      </c>
    </row>
    <row r="7" customFormat="false" ht="12.8" hidden="false" customHeight="false" outlineLevel="0" collapsed="false">
      <c r="A7" s="4" t="s">
        <v>16</v>
      </c>
      <c r="B7" s="5" t="s">
        <v>17</v>
      </c>
      <c r="C7" s="0" t="s">
        <v>16</v>
      </c>
      <c r="D7" s="9" t="n">
        <v>108</v>
      </c>
      <c r="E7" s="0" t="s">
        <v>18</v>
      </c>
      <c r="F7" s="0" t="s">
        <v>19</v>
      </c>
    </row>
    <row r="8" customFormat="false" ht="12.8" hidden="false" customHeight="false" outlineLevel="0" collapsed="false">
      <c r="A8" s="0" t="s">
        <v>20</v>
      </c>
      <c r="B8" s="0" t="s">
        <v>21</v>
      </c>
      <c r="C8" s="0" t="s">
        <v>22</v>
      </c>
      <c r="D8" s="10" t="n">
        <f aca="false">(D19)</f>
        <v>1</v>
      </c>
      <c r="F8" s="0" t="s">
        <v>23</v>
      </c>
    </row>
    <row r="9" customFormat="false" ht="12.8" hidden="false" customHeight="false" outlineLevel="0" collapsed="false">
      <c r="A9" s="0" t="s">
        <v>24</v>
      </c>
      <c r="B9" s="0" t="s">
        <v>25</v>
      </c>
      <c r="C9" s="0" t="s">
        <v>22</v>
      </c>
      <c r="D9" s="11" t="n">
        <f aca="false">IF(Elevation_Data!C2&gt;0,Elevation_Data!C2,Elevation_Data!C9)</f>
        <v>0</v>
      </c>
      <c r="F9" s="0" t="s">
        <v>26</v>
      </c>
    </row>
    <row r="10" customFormat="false" ht="12.8" hidden="false" customHeight="false" outlineLevel="0" collapsed="false">
      <c r="A10" s="7" t="s">
        <v>27</v>
      </c>
      <c r="B10" s="0" t="s">
        <v>28</v>
      </c>
      <c r="C10" s="0" t="s">
        <v>27</v>
      </c>
      <c r="D10" s="11" t="n">
        <f aca="false">SUM(D7+D9)</f>
        <v>108</v>
      </c>
      <c r="F10" s="0" t="s">
        <v>29</v>
      </c>
    </row>
    <row r="11" customFormat="false" ht="12.8" hidden="false" customHeight="false" outlineLevel="0" collapsed="false">
      <c r="A11" s="7" t="s">
        <v>30</v>
      </c>
      <c r="B11" s="0" t="s">
        <v>31</v>
      </c>
      <c r="C11" s="0" t="s">
        <v>30</v>
      </c>
      <c r="D11" s="12" t="n">
        <f aca="false">SUM(D6*D10)</f>
        <v>202176</v>
      </c>
      <c r="F11" s="0" t="s">
        <v>32</v>
      </c>
    </row>
    <row r="12" customFormat="false" ht="12.8" hidden="false" customHeight="false" outlineLevel="0" collapsed="false">
      <c r="A12" s="0" t="s">
        <v>33</v>
      </c>
      <c r="B12" s="0" t="s">
        <v>34</v>
      </c>
      <c r="C12" s="0" t="s">
        <v>33</v>
      </c>
      <c r="D12" s="12" t="n">
        <f aca="false">SUM(D11*1.2)</f>
        <v>242611.2</v>
      </c>
      <c r="F12" s="0" t="s">
        <v>35</v>
      </c>
    </row>
    <row r="13" customFormat="false" ht="12.8" hidden="false" customHeight="false" outlineLevel="0" collapsed="false">
      <c r="A13" s="4" t="s">
        <v>36</v>
      </c>
      <c r="B13" s="0" t="s">
        <v>37</v>
      </c>
      <c r="C13" s="0" t="s">
        <v>36</v>
      </c>
      <c r="D13" s="13" t="n">
        <v>50557.85</v>
      </c>
    </row>
    <row r="14" customFormat="false" ht="12.8" hidden="false" customHeight="false" outlineLevel="0" collapsed="false">
      <c r="A14" s="0" t="s">
        <v>38</v>
      </c>
      <c r="B14" s="0" t="s">
        <v>39</v>
      </c>
      <c r="C14" s="0" t="s">
        <v>38</v>
      </c>
      <c r="D14" s="12" t="n">
        <f aca="false">IF(D15&gt;=D12,D12-D13,D15-D13)</f>
        <v>192053.35</v>
      </c>
    </row>
    <row r="15" customFormat="false" ht="12.8" hidden="false" customHeight="false" outlineLevel="0" collapsed="false">
      <c r="A15" s="4" t="s">
        <v>40</v>
      </c>
      <c r="B15" s="5" t="s">
        <v>41</v>
      </c>
      <c r="C15" s="0" t="s">
        <v>42</v>
      </c>
      <c r="D15" s="13" t="n">
        <v>242611.2</v>
      </c>
    </row>
    <row r="16" customFormat="false" ht="12.8" hidden="false" customHeight="false" outlineLevel="0" collapsed="false">
      <c r="A16" s="0" t="s">
        <v>43</v>
      </c>
      <c r="B16" s="0" t="s">
        <v>44</v>
      </c>
      <c r="C16" s="0" t="s">
        <v>43</v>
      </c>
      <c r="D16" s="14" t="n">
        <f aca="false">IF(D14&lt;=D15,D14,D15)</f>
        <v>192053.35</v>
      </c>
    </row>
    <row r="17" customFormat="false" ht="12.8" hidden="false" customHeight="false" outlineLevel="0" collapsed="false">
      <c r="A17" s="4" t="s">
        <v>45</v>
      </c>
      <c r="B17" s="5" t="s">
        <v>46</v>
      </c>
      <c r="C17" s="0" t="s">
        <v>45</v>
      </c>
      <c r="D17" s="9" t="n">
        <v>16</v>
      </c>
    </row>
    <row r="18" customFormat="false" ht="12.8" hidden="false" customHeight="false" outlineLevel="0" collapsed="false">
      <c r="A18" s="4" t="s">
        <v>47</v>
      </c>
      <c r="B18" s="5" t="s">
        <v>48</v>
      </c>
      <c r="C18" s="0" t="s">
        <v>47</v>
      </c>
      <c r="D18" s="9" t="n">
        <v>15</v>
      </c>
    </row>
    <row r="19" customFormat="false" ht="12.8" hidden="false" customHeight="false" outlineLevel="0" collapsed="false">
      <c r="A19" s="0" t="s">
        <v>49</v>
      </c>
      <c r="B19" s="0" t="s">
        <v>50</v>
      </c>
      <c r="C19" s="0" t="s">
        <v>49</v>
      </c>
      <c r="D19" s="10" t="n">
        <f aca="false">SUM(D17-D18)</f>
        <v>1</v>
      </c>
    </row>
    <row r="20" customFormat="false" ht="12.8" hidden="false" customHeight="false" outlineLevel="0" collapsed="false">
      <c r="A20" s="0" t="s">
        <v>51</v>
      </c>
      <c r="B20" s="0" t="s">
        <v>52</v>
      </c>
      <c r="C20" s="0" t="s">
        <v>51</v>
      </c>
      <c r="D20" s="14" t="n">
        <f aca="false">(D9)</f>
        <v>0</v>
      </c>
    </row>
    <row r="21" customFormat="false" ht="12.8" hidden="false" customHeight="false" outlineLevel="0" collapsed="false">
      <c r="A21" s="0" t="s">
        <v>53</v>
      </c>
      <c r="B21" s="0" t="s">
        <v>54</v>
      </c>
      <c r="C21" s="0" t="s">
        <v>53</v>
      </c>
      <c r="D21" s="14" t="n">
        <f aca="false">SUM(D6*D20)</f>
        <v>0</v>
      </c>
    </row>
    <row r="22" customFormat="false" ht="12.8" hidden="false" customHeight="false" outlineLevel="0" collapsed="false">
      <c r="A22" s="0" t="s">
        <v>55</v>
      </c>
      <c r="B22" s="0" t="s">
        <v>56</v>
      </c>
      <c r="C22" s="0" t="s">
        <v>55</v>
      </c>
      <c r="D22" s="12" t="n">
        <f aca="false">SUM(D21*1.2)</f>
        <v>0</v>
      </c>
      <c r="F22" s="0" t="s">
        <v>57</v>
      </c>
    </row>
    <row r="23" customFormat="false" ht="12.8" hidden="false" customHeight="false" outlineLevel="0" collapsed="false">
      <c r="A23" s="4" t="s">
        <v>58</v>
      </c>
      <c r="B23" s="5" t="s">
        <v>59</v>
      </c>
      <c r="C23" s="0" t="s">
        <v>58</v>
      </c>
      <c r="D23" s="9" t="n">
        <v>0</v>
      </c>
      <c r="F23" s="0" t="s">
        <v>60</v>
      </c>
    </row>
    <row r="24" customFormat="false" ht="12.8" hidden="false" customHeight="false" outlineLevel="0" collapsed="false">
      <c r="A24" s="0" t="s">
        <v>61</v>
      </c>
      <c r="B24" s="0" t="s">
        <v>62</v>
      </c>
      <c r="C24" s="0" t="s">
        <v>61</v>
      </c>
      <c r="D24" s="12" t="n">
        <f aca="false">IF(D22&lt;=D23,D22,D23)</f>
        <v>0</v>
      </c>
    </row>
    <row r="26" customFormat="false" ht="12.8" hidden="false" customHeight="false" outlineLevel="0" collapsed="false">
      <c r="A26" s="0" t="s">
        <v>63</v>
      </c>
      <c r="B26" s="15" t="s">
        <v>64</v>
      </c>
      <c r="C26" s="0" t="s">
        <v>63</v>
      </c>
      <c r="D26" s="12" t="n">
        <f aca="false">SUM(D16)</f>
        <v>192053.35</v>
      </c>
    </row>
  </sheetData>
  <sheetProtection sheet="true" objects="true" scenarios="true" selectLockedCells="true"/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" activeCellId="0" sqref="C2"/>
    </sheetView>
  </sheetViews>
  <sheetFormatPr defaultRowHeight="12.8" zeroHeight="false" outlineLevelRow="0" outlineLevelCol="0"/>
  <cols>
    <col collapsed="false" customWidth="false" hidden="false" outlineLevel="0" max="1025" min="1" style="0" width="11.52"/>
  </cols>
  <sheetData>
    <row r="1" customFormat="false" ht="12.8" hidden="false" customHeight="false" outlineLevel="0" collapsed="false">
      <c r="A1" s="16" t="n">
        <f aca="false">SUM(Calc_S2_Recon!D8)</f>
        <v>1</v>
      </c>
      <c r="B1" s="16" t="n">
        <f aca="false">SUM(Calc_S2_Recon!D6)</f>
        <v>1872</v>
      </c>
    </row>
    <row r="2" customFormat="false" ht="12.8" hidden="false" customHeight="false" outlineLevel="0" collapsed="false">
      <c r="B2" s="17" t="n">
        <f aca="false">IF(AND(A1&gt;=3,A1&lt;=6),IF(AND(B1&gt;0,B1&lt;B3),B3,IF(AND(B1&gt;=B3,B1&lt;B4),B3,IF(AND(B1&gt;=B4,B1&lt;B5),B4,IF(AND(B1&gt;=B5,B1&lt;B6),B5,IF(AND(B1&gt;=B6,B1&lt;B7),B6,IF(B1&gt;=B7,B7)))))),0)</f>
        <v>0</v>
      </c>
      <c r="C2" s="16" t="n">
        <f aca="false">IFERROR(LOOKUP(B2,B3:B7,C3:C7),0)</f>
        <v>0</v>
      </c>
    </row>
    <row r="3" customFormat="false" ht="12.8" hidden="false" customHeight="false" outlineLevel="0" collapsed="false">
      <c r="A3" s="18" t="s">
        <v>65</v>
      </c>
      <c r="B3" s="18" t="n">
        <v>1100</v>
      </c>
      <c r="C3" s="18" t="n">
        <v>36.63</v>
      </c>
    </row>
    <row r="4" customFormat="false" ht="12.8" hidden="false" customHeight="false" outlineLevel="0" collapsed="false">
      <c r="A4" s="18" t="s">
        <v>65</v>
      </c>
      <c r="B4" s="18" t="n">
        <v>1300</v>
      </c>
      <c r="C4" s="18" t="n">
        <v>32.81</v>
      </c>
    </row>
    <row r="5" customFormat="false" ht="12.8" hidden="false" customHeight="false" outlineLevel="0" collapsed="false">
      <c r="A5" s="18" t="s">
        <v>65</v>
      </c>
      <c r="B5" s="18" t="n">
        <v>1400</v>
      </c>
      <c r="C5" s="18" t="n">
        <v>33.27</v>
      </c>
    </row>
    <row r="6" customFormat="false" ht="12.8" hidden="false" customHeight="false" outlineLevel="0" collapsed="false">
      <c r="A6" s="18" t="s">
        <v>65</v>
      </c>
      <c r="B6" s="18" t="n">
        <v>1700</v>
      </c>
      <c r="C6" s="18" t="n">
        <v>30.87</v>
      </c>
    </row>
    <row r="7" customFormat="false" ht="12.8" hidden="false" customHeight="false" outlineLevel="0" collapsed="false">
      <c r="A7" s="18" t="s">
        <v>65</v>
      </c>
      <c r="B7" s="18" t="n">
        <v>2100</v>
      </c>
      <c r="C7" s="18" t="n">
        <v>28.35</v>
      </c>
    </row>
    <row r="9" customFormat="false" ht="12.8" hidden="false" customHeight="false" outlineLevel="0" collapsed="false">
      <c r="B9" s="17" t="n">
        <f aca="false">IF(AND(A1&gt;6,A1&gt;=9),IF(AND(B1&gt;0,B1&lt;B10),B10,    IF(AND(B1&gt;=B10,B1&lt;B11),B10,    IF(AND(B1&gt;=B11,B1&lt;B12),B11,   IF(AND(B1&gt;=B12,B1&lt;B13),B12,    IF(AND(B1&gt;=B13,B1&lt;B14),B13,       IF(B1&gt;=B14,B14)))))))</f>
        <v>0</v>
      </c>
      <c r="C9" s="16" t="n">
        <f aca="false">IFERROR(LOOKUP(B9,B10:B14,C10:C14),0)</f>
        <v>0</v>
      </c>
    </row>
    <row r="10" customFormat="false" ht="12.8" hidden="false" customHeight="false" outlineLevel="0" collapsed="false">
      <c r="A10" s="18" t="s">
        <v>66</v>
      </c>
      <c r="B10" s="18" t="n">
        <v>1100</v>
      </c>
      <c r="C10" s="18" t="n">
        <v>40.73</v>
      </c>
    </row>
    <row r="11" customFormat="false" ht="12.8" hidden="false" customHeight="false" outlineLevel="0" collapsed="false">
      <c r="A11" s="18" t="s">
        <v>66</v>
      </c>
      <c r="B11" s="18" t="n">
        <v>1300</v>
      </c>
      <c r="C11" s="18" t="n">
        <v>36.42</v>
      </c>
    </row>
    <row r="12" customFormat="false" ht="12.8" hidden="false" customHeight="false" outlineLevel="0" collapsed="false">
      <c r="A12" s="18" t="s">
        <v>66</v>
      </c>
      <c r="B12" s="18" t="n">
        <v>1400</v>
      </c>
      <c r="C12" s="18" t="n">
        <v>36.95</v>
      </c>
    </row>
    <row r="13" customFormat="false" ht="12.8" hidden="false" customHeight="false" outlineLevel="0" collapsed="false">
      <c r="A13" s="18" t="s">
        <v>66</v>
      </c>
      <c r="B13" s="18" t="n">
        <v>1700</v>
      </c>
      <c r="C13" s="18" t="n">
        <v>34.28</v>
      </c>
    </row>
    <row r="14" customFormat="false" ht="12.8" hidden="false" customHeight="false" outlineLevel="0" collapsed="false">
      <c r="A14" s="18" t="s">
        <v>66</v>
      </c>
      <c r="B14" s="18" t="n">
        <v>2100</v>
      </c>
      <c r="C14" s="18" t="n">
        <v>31.47</v>
      </c>
    </row>
  </sheetData>
  <sheetProtection sheet="true" objects="true" scenarios="true" selectLockedCells="true"/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178</TotalTime>
  <Application>LibreOffice/6.2.4.2$Windows_X86_64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2019-03-14T14:56:54Z</dcterms:created>
  <dc:creator/>
  <dc:description/>
  <dc:language>en-US</dc:language>
  <cp:lastModifiedBy/>
  <dcterms:modified xsi:type="dcterms:W3CDTF">2019-06-25T19:49:58Z</dcterms:modified>
  <cp:revision>38</cp:revision>
  <dc:subject/>
  <dc:title/>
</cp:coreProperties>
</file>